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95" windowWidth="15195" windowHeight="9210" activeTab="0"/>
  </bookViews>
  <sheets>
    <sheet name="ei.felh.ütemterv " sheetId="1" r:id="rId1"/>
  </sheets>
  <externalReferences>
    <externalReference r:id="rId4"/>
  </externalReferences>
  <definedNames>
    <definedName name="_4._sz._sor_részletezése">#REF!</definedName>
    <definedName name="_xlnm.Print_Area" localSheetId="0">'ei.felh.ütemterv '!$A$1:$N$33</definedName>
  </definedNames>
  <calcPr fullCalcOnLoad="1"/>
</workbook>
</file>

<file path=xl/sharedStrings.xml><?xml version="1.0" encoding="utf-8"?>
<sst xmlns="http://schemas.openxmlformats.org/spreadsheetml/2006/main" count="85" uniqueCount="37">
  <si>
    <t>Bevételi jogcímek</t>
  </si>
  <si>
    <t>Kiadási jogcímek</t>
  </si>
  <si>
    <t>Dologi kiadások</t>
  </si>
  <si>
    <t>Általános tartalék</t>
  </si>
  <si>
    <t>Céltartalék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</si>
  <si>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</si>
  <si>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</si>
  <si>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</si>
  <si>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</si>
  <si>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</si>
  <si>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</si>
  <si>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</si>
  <si>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</si>
  <si>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</si>
  <si>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</si>
  <si>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</si>
  <si>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</si>
  <si>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BEVÉTELEK ÖSSZESEN </t>
  </si>
  <si>
    <t>ÖSSZESEN</t>
  </si>
  <si>
    <t xml:space="preserve">Önkormányzat </t>
  </si>
  <si>
    <t>Irányító szerv alá tartozó költségvetési szerv támogatása</t>
  </si>
  <si>
    <t xml:space="preserve">Önkormányzati Hivatal </t>
  </si>
  <si>
    <t xml:space="preserve">KIADÁSOK ÖSSZESEN </t>
  </si>
  <si>
    <t>Irányító szervtől kapott támogatása</t>
  </si>
  <si>
    <t>Személyi juttatás</t>
  </si>
  <si>
    <t>Dologi kiadás</t>
  </si>
  <si>
    <t>ezer Ft-ban</t>
  </si>
  <si>
    <t>Munkaadót terhelő járulék és szociális hozzájárulási adó</t>
  </si>
  <si>
    <t>Önkormányzat működési támogatása</t>
  </si>
  <si>
    <t>Egyéb működési célú támogatások bevételei államháztartáson belülről</t>
  </si>
  <si>
    <t>Felhalmozási költségvetési bevétel</t>
  </si>
  <si>
    <t>Költségvetési maradvány</t>
  </si>
  <si>
    <t>Egyéb működési célú kiadások tartalékok nélkül</t>
  </si>
  <si>
    <t>Felhalmozási költségvetési kiadások</t>
  </si>
  <si>
    <t>Egyéb működési célú kiadás tartalékok nélkül</t>
  </si>
  <si>
    <t>Felhalmozási költségvetési kiadás</t>
  </si>
  <si>
    <t>Egyéb működési célú támogatások kiadásai államháztartáson belülre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</si>
</sst>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[Red]#,##0"/>
    <numFmt numFmtId="165" formatCode="0.000%"/>
    <numFmt numFmtId="166" formatCode="#,###__;\-\ #,###__"/>
    <numFmt numFmtId="167" formatCode="_-* #,##0\ _F_t_-;\-* #,##0\ _F_t_-;_-* &quot;-&quot;??\ _F_t_-;_-@_-"/>
    <numFmt numFmtId="168" formatCode="00"/>
    <numFmt numFmtId="169" formatCode="#,###"/>
    <numFmt numFmtId="170" formatCode="[$-40E]yyyy\.\ mmmm\ d\."/>
  </numFmts>
  <fonts count="24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21" borderId="7" applyNumberFormat="0" applyFont="0" applyAlignment="0" applyProtection="0"/>
    <xf numFmtId="0" fontId="13" fillId="6" borderId="0" applyNumberFormat="0" applyBorder="0" applyAlignment="0" applyProtection="0"/>
    <xf numFmtId="0" fontId="14" fillId="22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1" fillId="0" borderId="10" xfId="0" applyFont="1" applyBorder="1" applyAlignment="1">
      <alignment vertical="center" wrapText="1"/>
    </xf>
    <xf numFmtId="3" fontId="21" fillId="0" borderId="10" xfId="0" applyNumberFormat="1" applyFont="1" applyBorder="1" applyAlignment="1">
      <alignment vertical="center" wrapText="1"/>
    </xf>
    <xf numFmtId="3" fontId="22" fillId="0" borderId="10" xfId="0" applyNumberFormat="1" applyFont="1" applyBorder="1" applyAlignment="1">
      <alignment vertical="center" wrapText="1"/>
    </xf>
    <xf numFmtId="0" fontId="22" fillId="0" borderId="0" xfId="0" applyFont="1" applyAlignment="1">
      <alignment wrapText="1"/>
    </xf>
    <xf numFmtId="0" fontId="23" fillId="23" borderId="11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vertical="center" wrapText="1"/>
    </xf>
    <xf numFmtId="3" fontId="23" fillId="24" borderId="11" xfId="0" applyNumberFormat="1" applyFont="1" applyFill="1" applyBorder="1" applyAlignment="1">
      <alignment vertical="center" wrapText="1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Normál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zab&#243;%20Enik&#337;\2009.%20&#233;vi%20z&#225;rsz&#225;mad&#225;s\&#246;nkorm&#225;nyzatoknak%20kik&#252;ldeni\k&#252;ldeni%20Z&#225;r&#225;s%202009%20mell&#233;klet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 - 13"/>
      <sheetName val="PFJ - 14"/>
      <sheetName val="PMK - 15"/>
      <sheetName val="EK - 16"/>
      <sheetName val="PFE"/>
      <sheetName val="VKEF"/>
      <sheetName val="MM"/>
      <sheetName val="F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N33"/>
  <sheetViews>
    <sheetView tabSelected="1" zoomScaleSheetLayoutView="100" zoomScalePageLayoutView="0" workbookViewId="0" topLeftCell="A22">
      <selection activeCell="H31" sqref="H31"/>
    </sheetView>
  </sheetViews>
  <sheetFormatPr defaultColWidth="9.00390625" defaultRowHeight="12.75"/>
  <cols>
    <col min="1" max="1" width="47.25390625" style="1" customWidth="1"/>
    <col min="2" max="9" width="12.375" style="1" customWidth="1"/>
    <col min="10" max="10" width="13.625" style="1" customWidth="1"/>
    <col min="11" max="13" width="12.375" style="1" customWidth="1"/>
    <col min="14" max="14" width="13.00390625" style="2" customWidth="1"/>
    <col min="15" max="16384" width="9.125" style="1" customWidth="1"/>
  </cols>
  <sheetData>
    <row r="1" spans="2:13" ht="27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30" customHeight="1" thickBot="1">
      <c r="A2" s="8" t="s">
        <v>19</v>
      </c>
      <c r="N2" s="3" t="s">
        <v>26</v>
      </c>
    </row>
    <row r="3" spans="1:14" ht="30" customHeight="1" thickBot="1">
      <c r="A3" s="8" t="s">
        <v>0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18</v>
      </c>
    </row>
    <row r="4" spans="1:14" ht="24.75" customHeight="1">
      <c r="A4" s="4" t="s">
        <v>28</v>
      </c>
      <c r="B4" s="5">
        <f>11+12770</f>
        <v>12781</v>
      </c>
      <c r="C4" s="5">
        <f>35756-15324+11</f>
        <v>20443</v>
      </c>
      <c r="D4" s="5">
        <f>17878+15324+11</f>
        <v>33213</v>
      </c>
      <c r="E4" s="5">
        <f>20432+11</f>
        <v>20443</v>
      </c>
      <c r="F4" s="5">
        <f>10+20432</f>
        <v>20442</v>
      </c>
      <c r="G4" s="5">
        <v>20432</v>
      </c>
      <c r="H4" s="5">
        <v>20432</v>
      </c>
      <c r="I4" s="5">
        <v>20432</v>
      </c>
      <c r="J4" s="5">
        <v>20432</v>
      </c>
      <c r="K4" s="5">
        <v>20432</v>
      </c>
      <c r="L4" s="5">
        <v>20432</v>
      </c>
      <c r="M4" s="5">
        <v>25540</v>
      </c>
      <c r="N4" s="6">
        <f>SUM(B4:M4)</f>
        <v>255454</v>
      </c>
    </row>
    <row r="5" spans="1:14" ht="31.5" customHeight="1">
      <c r="A5" s="4" t="s">
        <v>29</v>
      </c>
      <c r="B5" s="5"/>
      <c r="C5" s="5"/>
      <c r="D5" s="5">
        <f>3343</f>
        <v>3343</v>
      </c>
      <c r="E5" s="5">
        <v>4000</v>
      </c>
      <c r="F5" s="5"/>
      <c r="G5" s="5"/>
      <c r="H5" s="5">
        <v>9000</v>
      </c>
      <c r="I5" s="5">
        <f>4000+3000</f>
        <v>7000</v>
      </c>
      <c r="J5" s="5">
        <f>38460-9000-3000</f>
        <v>26460</v>
      </c>
      <c r="K5" s="5"/>
      <c r="L5" s="5"/>
      <c r="M5" s="5"/>
      <c r="N5" s="6">
        <f>SUM(B5:M5)</f>
        <v>49803</v>
      </c>
    </row>
    <row r="6" spans="1:14" ht="24.75" customHeight="1">
      <c r="A6" s="4" t="s">
        <v>30</v>
      </c>
      <c r="B6" s="5"/>
      <c r="C6" s="5"/>
      <c r="D6" s="5"/>
      <c r="E6" s="5">
        <v>21894</v>
      </c>
      <c r="F6" s="5"/>
      <c r="G6" s="5"/>
      <c r="H6" s="5"/>
      <c r="I6" s="5"/>
      <c r="J6" s="5"/>
      <c r="K6" s="5">
        <v>4763</v>
      </c>
      <c r="L6" s="5"/>
      <c r="M6" s="5"/>
      <c r="N6" s="6">
        <f>SUM(B6:M6)</f>
        <v>26657</v>
      </c>
    </row>
    <row r="7" spans="1:14" ht="24.75" customHeight="1" thickBot="1">
      <c r="A7" s="4" t="s">
        <v>31</v>
      </c>
      <c r="B7" s="5">
        <f>15500+759</f>
        <v>16259</v>
      </c>
      <c r="C7" s="5">
        <f>5000+3597</f>
        <v>8597</v>
      </c>
      <c r="D7" s="5">
        <f>5000+11115</f>
        <v>16115</v>
      </c>
      <c r="E7" s="5">
        <v>5000</v>
      </c>
      <c r="F7" s="5">
        <f>5000+1357</f>
        <v>6357</v>
      </c>
      <c r="G7" s="5">
        <f>3969-1357</f>
        <v>2612</v>
      </c>
      <c r="H7" s="5">
        <v>1195</v>
      </c>
      <c r="I7" s="5"/>
      <c r="J7" s="5"/>
      <c r="K7" s="5"/>
      <c r="L7" s="5"/>
      <c r="M7" s="5"/>
      <c r="N7" s="6">
        <f>SUM(B7:M7)</f>
        <v>56135</v>
      </c>
    </row>
    <row r="8" spans="1:14" ht="32.25" customHeight="1" thickBot="1">
      <c r="A8" s="9" t="s">
        <v>17</v>
      </c>
      <c r="B8" s="10">
        <f>SUM(B4:B7)</f>
        <v>29040</v>
      </c>
      <c r="C8" s="10">
        <f aca="true" t="shared" si="0" ref="C8:M8">SUM(C4:C7)</f>
        <v>29040</v>
      </c>
      <c r="D8" s="10">
        <f t="shared" si="0"/>
        <v>52671</v>
      </c>
      <c r="E8" s="10">
        <f t="shared" si="0"/>
        <v>51337</v>
      </c>
      <c r="F8" s="10">
        <f t="shared" si="0"/>
        <v>26799</v>
      </c>
      <c r="G8" s="10">
        <f t="shared" si="0"/>
        <v>23044</v>
      </c>
      <c r="H8" s="10">
        <f t="shared" si="0"/>
        <v>30627</v>
      </c>
      <c r="I8" s="10">
        <f t="shared" si="0"/>
        <v>27432</v>
      </c>
      <c r="J8" s="10">
        <f t="shared" si="0"/>
        <v>46892</v>
      </c>
      <c r="K8" s="10">
        <f t="shared" si="0"/>
        <v>25195</v>
      </c>
      <c r="L8" s="10">
        <f t="shared" si="0"/>
        <v>20432</v>
      </c>
      <c r="M8" s="10">
        <f t="shared" si="0"/>
        <v>25540</v>
      </c>
      <c r="N8" s="10">
        <f>SUM(N4:N7)</f>
        <v>388049</v>
      </c>
    </row>
    <row r="9" spans="1:14" ht="30" customHeight="1" thickBot="1">
      <c r="A9" s="8" t="s">
        <v>1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8" t="s">
        <v>11</v>
      </c>
      <c r="I9" s="8" t="s">
        <v>12</v>
      </c>
      <c r="J9" s="8" t="s">
        <v>13</v>
      </c>
      <c r="K9" s="8" t="s">
        <v>14</v>
      </c>
      <c r="L9" s="8" t="s">
        <v>15</v>
      </c>
      <c r="M9" s="8" t="s">
        <v>16</v>
      </c>
      <c r="N9" s="8" t="s">
        <v>18</v>
      </c>
    </row>
    <row r="10" spans="1:14" ht="24.75" customHeight="1">
      <c r="A10" s="4" t="s">
        <v>24</v>
      </c>
      <c r="B10" s="5">
        <v>3127</v>
      </c>
      <c r="C10" s="5">
        <v>3137</v>
      </c>
      <c r="D10" s="5">
        <v>3195</v>
      </c>
      <c r="E10" s="5">
        <v>3227</v>
      </c>
      <c r="F10" s="5">
        <v>3427</v>
      </c>
      <c r="G10" s="5">
        <v>3427</v>
      </c>
      <c r="H10" s="5">
        <v>3227</v>
      </c>
      <c r="I10" s="5">
        <v>3227</v>
      </c>
      <c r="J10" s="5">
        <v>3127</v>
      </c>
      <c r="K10" s="5">
        <v>3127</v>
      </c>
      <c r="L10" s="5">
        <v>3127</v>
      </c>
      <c r="M10" s="5">
        <v>3123</v>
      </c>
      <c r="N10" s="6">
        <f aca="true" t="shared" si="1" ref="N10:N17">SUM(B10:M10)</f>
        <v>38498</v>
      </c>
    </row>
    <row r="11" spans="1:14" ht="33.75" customHeight="1">
      <c r="A11" s="4" t="s">
        <v>27</v>
      </c>
      <c r="B11" s="5">
        <v>873</v>
      </c>
      <c r="C11" s="5">
        <v>900</v>
      </c>
      <c r="D11" s="5">
        <v>910</v>
      </c>
      <c r="E11" s="5">
        <v>900</v>
      </c>
      <c r="F11" s="5">
        <v>900</v>
      </c>
      <c r="G11" s="5">
        <v>900</v>
      </c>
      <c r="H11" s="5">
        <v>900</v>
      </c>
      <c r="I11" s="5">
        <v>900</v>
      </c>
      <c r="J11" s="5">
        <v>900</v>
      </c>
      <c r="K11" s="5">
        <v>900</v>
      </c>
      <c r="L11" s="5">
        <v>900</v>
      </c>
      <c r="M11" s="5">
        <v>900</v>
      </c>
      <c r="N11" s="6">
        <f t="shared" si="1"/>
        <v>10783</v>
      </c>
    </row>
    <row r="12" spans="1:14" ht="24.75" customHeight="1">
      <c r="A12" s="4" t="s">
        <v>2</v>
      </c>
      <c r="B12" s="5">
        <f>4106-447-533</f>
        <v>3126</v>
      </c>
      <c r="C12" s="5">
        <f>4106-447-700</f>
        <v>2959</v>
      </c>
      <c r="D12" s="5">
        <f>4106-447-500</f>
        <v>3159</v>
      </c>
      <c r="E12" s="5">
        <v>2667</v>
      </c>
      <c r="F12" s="5">
        <v>2690</v>
      </c>
      <c r="G12" s="5">
        <f>4106-447-1000</f>
        <v>2659</v>
      </c>
      <c r="H12" s="5">
        <v>2690</v>
      </c>
      <c r="I12" s="5">
        <v>2690</v>
      </c>
      <c r="J12" s="5">
        <v>2690</v>
      </c>
      <c r="K12" s="5">
        <v>2690</v>
      </c>
      <c r="L12" s="5">
        <v>2690</v>
      </c>
      <c r="M12" s="5">
        <f>3097-87+200+533</f>
        <v>3743</v>
      </c>
      <c r="N12" s="6">
        <f t="shared" si="1"/>
        <v>34453</v>
      </c>
    </row>
    <row r="13" spans="1:14" ht="33.75" customHeight="1">
      <c r="A13" s="4" t="s">
        <v>20</v>
      </c>
      <c r="B13" s="5">
        <f>19740-846+1262+2</f>
        <v>20158</v>
      </c>
      <c r="C13" s="5">
        <f>19740-846+1262+2</f>
        <v>20158</v>
      </c>
      <c r="D13" s="5">
        <f>19730+7500-846+1262+5073+5074-4</f>
        <v>37789</v>
      </c>
      <c r="E13" s="5">
        <f>19730-846+1262</f>
        <v>20146</v>
      </c>
      <c r="F13" s="5">
        <v>21000</v>
      </c>
      <c r="G13" s="5">
        <v>21000</v>
      </c>
      <c r="H13" s="5">
        <v>21000</v>
      </c>
      <c r="I13" s="5">
        <v>20000</v>
      </c>
      <c r="J13" s="5">
        <v>20119</v>
      </c>
      <c r="K13" s="5">
        <f>19740-845+1262+3</f>
        <v>20160</v>
      </c>
      <c r="L13" s="5">
        <f>19740-845+1262+3+1</f>
        <v>20161</v>
      </c>
      <c r="M13" s="5">
        <f>19734-846+1265-3-4</f>
        <v>20146</v>
      </c>
      <c r="N13" s="6">
        <f t="shared" si="1"/>
        <v>261837</v>
      </c>
    </row>
    <row r="14" spans="1:14" ht="24.75" customHeight="1">
      <c r="A14" s="4" t="s">
        <v>32</v>
      </c>
      <c r="B14" s="5">
        <v>1641</v>
      </c>
      <c r="C14" s="5">
        <v>2100</v>
      </c>
      <c r="D14" s="5">
        <v>6000</v>
      </c>
      <c r="E14" s="5">
        <v>1030</v>
      </c>
      <c r="F14" s="5">
        <v>829</v>
      </c>
      <c r="G14" s="5"/>
      <c r="H14" s="5"/>
      <c r="I14" s="5"/>
      <c r="J14" s="5"/>
      <c r="K14" s="5"/>
      <c r="L14" s="5"/>
      <c r="M14" s="5"/>
      <c r="N14" s="6">
        <f t="shared" si="1"/>
        <v>11600</v>
      </c>
    </row>
    <row r="15" spans="1:14" ht="24.75" customHeight="1">
      <c r="A15" s="4" t="s">
        <v>33</v>
      </c>
      <c r="B15" s="5"/>
      <c r="C15" s="5"/>
      <c r="D15" s="5"/>
      <c r="E15" s="5">
        <v>21894</v>
      </c>
      <c r="F15" s="5"/>
      <c r="G15" s="5"/>
      <c r="H15" s="5"/>
      <c r="I15" s="5"/>
      <c r="J15" s="5"/>
      <c r="K15" s="5">
        <v>4763</v>
      </c>
      <c r="L15" s="5"/>
      <c r="M15" s="5"/>
      <c r="N15" s="6">
        <f t="shared" si="1"/>
        <v>26657</v>
      </c>
    </row>
    <row r="16" spans="1:14" ht="24.75" customHeight="1">
      <c r="A16" s="4" t="s">
        <v>4</v>
      </c>
      <c r="B16" s="5"/>
      <c r="C16" s="5"/>
      <c r="D16" s="5"/>
      <c r="E16" s="5"/>
      <c r="F16" s="5"/>
      <c r="G16" s="5"/>
      <c r="H16" s="5">
        <v>221</v>
      </c>
      <c r="I16" s="5">
        <v>500</v>
      </c>
      <c r="J16" s="5">
        <v>500</v>
      </c>
      <c r="K16" s="5">
        <v>500</v>
      </c>
      <c r="L16" s="5">
        <v>500</v>
      </c>
      <c r="M16" s="5"/>
      <c r="N16" s="6">
        <f t="shared" si="1"/>
        <v>2221</v>
      </c>
    </row>
    <row r="17" spans="1:14" ht="24.75" customHeight="1" thickBot="1">
      <c r="A17" s="4" t="s">
        <v>3</v>
      </c>
      <c r="B17" s="5"/>
      <c r="C17" s="5"/>
      <c r="D17" s="5"/>
      <c r="E17" s="5"/>
      <c r="F17" s="5"/>
      <c r="G17" s="5"/>
      <c r="H17" s="5">
        <v>1000</v>
      </c>
      <c r="I17" s="5"/>
      <c r="J17" s="5"/>
      <c r="K17" s="5"/>
      <c r="L17" s="5"/>
      <c r="M17" s="5">
        <v>1000</v>
      </c>
      <c r="N17" s="6">
        <f t="shared" si="1"/>
        <v>2000</v>
      </c>
    </row>
    <row r="18" spans="1:14" ht="30" customHeight="1" thickBot="1">
      <c r="A18" s="9" t="s">
        <v>22</v>
      </c>
      <c r="B18" s="10">
        <f>SUM(B10:B17)</f>
        <v>28925</v>
      </c>
      <c r="C18" s="10">
        <f aca="true" t="shared" si="2" ref="C18:M18">SUM(C10:C17)</f>
        <v>29254</v>
      </c>
      <c r="D18" s="10">
        <f t="shared" si="2"/>
        <v>51053</v>
      </c>
      <c r="E18" s="10">
        <f t="shared" si="2"/>
        <v>49864</v>
      </c>
      <c r="F18" s="10">
        <f t="shared" si="2"/>
        <v>28846</v>
      </c>
      <c r="G18" s="10">
        <f t="shared" si="2"/>
        <v>27986</v>
      </c>
      <c r="H18" s="10">
        <f t="shared" si="2"/>
        <v>29038</v>
      </c>
      <c r="I18" s="10">
        <f t="shared" si="2"/>
        <v>27317</v>
      </c>
      <c r="J18" s="10">
        <f t="shared" si="2"/>
        <v>27336</v>
      </c>
      <c r="K18" s="10">
        <f t="shared" si="2"/>
        <v>32140</v>
      </c>
      <c r="L18" s="10">
        <f t="shared" si="2"/>
        <v>27378</v>
      </c>
      <c r="M18" s="10">
        <f t="shared" si="2"/>
        <v>28912</v>
      </c>
      <c r="N18" s="10">
        <f>SUM(N9:N17)</f>
        <v>388049</v>
      </c>
    </row>
    <row r="19" ht="30" customHeight="1" thickBot="1">
      <c r="A19" s="7"/>
    </row>
    <row r="20" spans="1:14" ht="30" customHeight="1" thickBot="1">
      <c r="A20" s="8" t="s">
        <v>21</v>
      </c>
      <c r="N20" s="3" t="s">
        <v>26</v>
      </c>
    </row>
    <row r="21" spans="1:14" ht="30" customHeight="1" thickBot="1">
      <c r="A21" s="8" t="s">
        <v>0</v>
      </c>
      <c r="B21" s="8" t="s">
        <v>5</v>
      </c>
      <c r="C21" s="8" t="s">
        <v>6</v>
      </c>
      <c r="D21" s="8" t="s">
        <v>7</v>
      </c>
      <c r="E21" s="8" t="s">
        <v>8</v>
      </c>
      <c r="F21" s="8" t="s">
        <v>9</v>
      </c>
      <c r="G21" s="8" t="s">
        <v>10</v>
      </c>
      <c r="H21" s="8" t="s">
        <v>11</v>
      </c>
      <c r="I21" s="8" t="s">
        <v>12</v>
      </c>
      <c r="J21" s="8" t="s">
        <v>13</v>
      </c>
      <c r="K21" s="8" t="s">
        <v>14</v>
      </c>
      <c r="L21" s="8" t="s">
        <v>15</v>
      </c>
      <c r="M21" s="8" t="s">
        <v>16</v>
      </c>
      <c r="N21" s="8" t="s">
        <v>18</v>
      </c>
    </row>
    <row r="22" spans="1:14" ht="24.75" customHeight="1">
      <c r="A22" s="4" t="s">
        <v>23</v>
      </c>
      <c r="B22" s="5">
        <f>B13</f>
        <v>20158</v>
      </c>
      <c r="C22" s="5">
        <f aca="true" t="shared" si="3" ref="C22:M22">C13</f>
        <v>20158</v>
      </c>
      <c r="D22" s="5">
        <f t="shared" si="3"/>
        <v>37789</v>
      </c>
      <c r="E22" s="5">
        <f t="shared" si="3"/>
        <v>20146</v>
      </c>
      <c r="F22" s="5">
        <f t="shared" si="3"/>
        <v>21000</v>
      </c>
      <c r="G22" s="5">
        <f t="shared" si="3"/>
        <v>21000</v>
      </c>
      <c r="H22" s="5">
        <f t="shared" si="3"/>
        <v>21000</v>
      </c>
      <c r="I22" s="5">
        <f t="shared" si="3"/>
        <v>20000</v>
      </c>
      <c r="J22" s="5">
        <f t="shared" si="3"/>
        <v>20119</v>
      </c>
      <c r="K22" s="5">
        <f t="shared" si="3"/>
        <v>20160</v>
      </c>
      <c r="L22" s="5">
        <f t="shared" si="3"/>
        <v>20161</v>
      </c>
      <c r="M22" s="5">
        <f t="shared" si="3"/>
        <v>20146</v>
      </c>
      <c r="N22" s="6">
        <f>SUM(B22:M22)</f>
        <v>261837</v>
      </c>
    </row>
    <row r="23" spans="1:14" ht="31.5" customHeight="1">
      <c r="A23" s="4" t="s">
        <v>29</v>
      </c>
      <c r="B23" s="5"/>
      <c r="C23" s="5"/>
      <c r="D23" s="5">
        <v>13229</v>
      </c>
      <c r="E23" s="5">
        <v>571</v>
      </c>
      <c r="F23" s="5">
        <v>9766</v>
      </c>
      <c r="G23" s="5"/>
      <c r="H23" s="5"/>
      <c r="I23" s="5"/>
      <c r="J23" s="5"/>
      <c r="K23" s="5"/>
      <c r="L23" s="5"/>
      <c r="M23" s="5"/>
      <c r="N23" s="6">
        <f>SUM(B23:M23)</f>
        <v>23566</v>
      </c>
    </row>
    <row r="24" spans="1:14" ht="24.75" customHeight="1" thickBot="1">
      <c r="A24" s="4" t="s">
        <v>31</v>
      </c>
      <c r="B24" s="5">
        <v>4000</v>
      </c>
      <c r="C24" s="5"/>
      <c r="D24" s="5"/>
      <c r="E24" s="5"/>
      <c r="F24" s="5">
        <v>3000</v>
      </c>
      <c r="G24" s="5">
        <v>3000</v>
      </c>
      <c r="H24" s="5">
        <v>2959</v>
      </c>
      <c r="I24" s="5">
        <v>2000</v>
      </c>
      <c r="J24" s="5">
        <v>2000</v>
      </c>
      <c r="K24" s="5"/>
      <c r="L24" s="5"/>
      <c r="M24" s="5"/>
      <c r="N24" s="6">
        <f>SUM(B24:M24)</f>
        <v>16959</v>
      </c>
    </row>
    <row r="25" spans="1:14" ht="30" customHeight="1" thickBot="1">
      <c r="A25" s="9" t="s">
        <v>17</v>
      </c>
      <c r="B25" s="10">
        <f>SUM(B22:B24)</f>
        <v>24158</v>
      </c>
      <c r="C25" s="10">
        <f aca="true" t="shared" si="4" ref="C25:N25">SUM(C22:C24)</f>
        <v>20158</v>
      </c>
      <c r="D25" s="10">
        <f t="shared" si="4"/>
        <v>51018</v>
      </c>
      <c r="E25" s="10">
        <f t="shared" si="4"/>
        <v>20717</v>
      </c>
      <c r="F25" s="10">
        <f t="shared" si="4"/>
        <v>33766</v>
      </c>
      <c r="G25" s="10">
        <f t="shared" si="4"/>
        <v>24000</v>
      </c>
      <c r="H25" s="10">
        <f t="shared" si="4"/>
        <v>23959</v>
      </c>
      <c r="I25" s="10">
        <f t="shared" si="4"/>
        <v>22000</v>
      </c>
      <c r="J25" s="10">
        <f t="shared" si="4"/>
        <v>22119</v>
      </c>
      <c r="K25" s="10">
        <f t="shared" si="4"/>
        <v>20160</v>
      </c>
      <c r="L25" s="10">
        <f t="shared" si="4"/>
        <v>20161</v>
      </c>
      <c r="M25" s="10">
        <f t="shared" si="4"/>
        <v>20146</v>
      </c>
      <c r="N25" s="10">
        <f t="shared" si="4"/>
        <v>302362</v>
      </c>
    </row>
    <row r="26" spans="1:14" ht="30" customHeight="1" thickBot="1">
      <c r="A26" s="8" t="s">
        <v>1</v>
      </c>
      <c r="B26" s="8" t="s">
        <v>5</v>
      </c>
      <c r="C26" s="8" t="s">
        <v>6</v>
      </c>
      <c r="D26" s="8" t="s">
        <v>7</v>
      </c>
      <c r="E26" s="8" t="s">
        <v>8</v>
      </c>
      <c r="F26" s="8" t="s">
        <v>9</v>
      </c>
      <c r="G26" s="8" t="s">
        <v>10</v>
      </c>
      <c r="H26" s="8" t="s">
        <v>11</v>
      </c>
      <c r="I26" s="8" t="s">
        <v>12</v>
      </c>
      <c r="J26" s="8" t="s">
        <v>13</v>
      </c>
      <c r="K26" s="8" t="s">
        <v>14</v>
      </c>
      <c r="L26" s="8" t="s">
        <v>15</v>
      </c>
      <c r="M26" s="8" t="s">
        <v>16</v>
      </c>
      <c r="N26" s="8" t="s">
        <v>18</v>
      </c>
    </row>
    <row r="27" spans="1:14" ht="24.75" customHeight="1">
      <c r="A27" s="4" t="s">
        <v>24</v>
      </c>
      <c r="B27" s="5">
        <f>12618+183</f>
        <v>12801</v>
      </c>
      <c r="C27" s="5">
        <f>12618+183</f>
        <v>12801</v>
      </c>
      <c r="D27" s="5">
        <v>12839</v>
      </c>
      <c r="E27" s="5">
        <v>13025</v>
      </c>
      <c r="F27" s="5">
        <v>13028</v>
      </c>
      <c r="G27" s="5">
        <v>17500</v>
      </c>
      <c r="H27" s="5">
        <v>17500</v>
      </c>
      <c r="I27" s="5">
        <v>14900</v>
      </c>
      <c r="J27" s="5">
        <v>14900</v>
      </c>
      <c r="K27" s="5">
        <v>15950</v>
      </c>
      <c r="L27" s="5">
        <v>16900</v>
      </c>
      <c r="M27" s="5">
        <v>14600</v>
      </c>
      <c r="N27" s="6">
        <f aca="true" t="shared" si="5" ref="N27:N32">SUM(B27:M27)</f>
        <v>176744</v>
      </c>
    </row>
    <row r="28" spans="1:14" ht="29.25" customHeight="1">
      <c r="A28" s="4" t="s">
        <v>27</v>
      </c>
      <c r="B28" s="5">
        <v>3455</v>
      </c>
      <c r="C28" s="5">
        <v>3466</v>
      </c>
      <c r="D28" s="5">
        <v>3560</v>
      </c>
      <c r="E28" s="5">
        <v>4000</v>
      </c>
      <c r="F28" s="5">
        <v>4830</v>
      </c>
      <c r="G28" s="5">
        <v>4580</v>
      </c>
      <c r="H28" s="5">
        <v>4596</v>
      </c>
      <c r="I28" s="5">
        <v>4100</v>
      </c>
      <c r="J28" s="5">
        <v>4100</v>
      </c>
      <c r="K28" s="5">
        <v>4100</v>
      </c>
      <c r="L28" s="5">
        <v>5200</v>
      </c>
      <c r="M28" s="5">
        <v>4150</v>
      </c>
      <c r="N28" s="6">
        <f t="shared" si="5"/>
        <v>50137</v>
      </c>
    </row>
    <row r="29" spans="1:14" ht="24.75" customHeight="1">
      <c r="A29" s="4" t="s">
        <v>25</v>
      </c>
      <c r="B29" s="5">
        <f>3741+196</f>
        <v>3937</v>
      </c>
      <c r="C29" s="5">
        <f>3741+196</f>
        <v>3937</v>
      </c>
      <c r="D29" s="5">
        <f>3741+196</f>
        <v>3937</v>
      </c>
      <c r="E29" s="5">
        <f>3741+196</f>
        <v>3937</v>
      </c>
      <c r="F29" s="5">
        <f>3741+196</f>
        <v>3937</v>
      </c>
      <c r="G29" s="5">
        <v>3820</v>
      </c>
      <c r="H29" s="5">
        <v>3820</v>
      </c>
      <c r="I29" s="5">
        <v>3820</v>
      </c>
      <c r="J29" s="5">
        <v>3820</v>
      </c>
      <c r="K29" s="5">
        <v>3862</v>
      </c>
      <c r="L29" s="5">
        <v>3810</v>
      </c>
      <c r="M29" s="5">
        <v>3890</v>
      </c>
      <c r="N29" s="6">
        <f t="shared" si="5"/>
        <v>46527</v>
      </c>
    </row>
    <row r="30" spans="1:14" ht="32.25" customHeight="1">
      <c r="A30" s="4" t="s">
        <v>36</v>
      </c>
      <c r="B30" s="5"/>
      <c r="C30" s="5"/>
      <c r="D30" s="5"/>
      <c r="E30" s="5"/>
      <c r="F30" s="5">
        <v>4754</v>
      </c>
      <c r="G30" s="5"/>
      <c r="H30" s="5">
        <v>4753</v>
      </c>
      <c r="I30" s="5"/>
      <c r="J30" s="5"/>
      <c r="K30" s="5"/>
      <c r="L30" s="5"/>
      <c r="M30" s="5"/>
      <c r="N30" s="6">
        <f t="shared" si="5"/>
        <v>9507</v>
      </c>
    </row>
    <row r="31" spans="1:14" ht="24.75" customHeight="1">
      <c r="A31" s="4" t="s">
        <v>34</v>
      </c>
      <c r="B31" s="5"/>
      <c r="C31" s="5"/>
      <c r="D31" s="5">
        <v>300</v>
      </c>
      <c r="E31" s="5"/>
      <c r="F31" s="5"/>
      <c r="G31" s="5"/>
      <c r="H31" s="5"/>
      <c r="I31" s="5"/>
      <c r="J31" s="5"/>
      <c r="K31" s="5"/>
      <c r="L31" s="5"/>
      <c r="M31" s="5"/>
      <c r="N31" s="6">
        <f t="shared" si="5"/>
        <v>300</v>
      </c>
    </row>
    <row r="32" spans="1:14" ht="24.75" customHeight="1" thickBot="1">
      <c r="A32" s="4" t="s">
        <v>35</v>
      </c>
      <c r="B32" s="5">
        <v>4000</v>
      </c>
      <c r="C32" s="5"/>
      <c r="D32" s="5">
        <v>15147</v>
      </c>
      <c r="E32" s="5"/>
      <c r="F32" s="5"/>
      <c r="G32" s="5"/>
      <c r="H32" s="5"/>
      <c r="I32" s="5"/>
      <c r="J32" s="5"/>
      <c r="K32" s="5"/>
      <c r="L32" s="5"/>
      <c r="M32" s="5"/>
      <c r="N32" s="6">
        <f t="shared" si="5"/>
        <v>19147</v>
      </c>
    </row>
    <row r="33" spans="1:14" ht="30" customHeight="1" thickBot="1">
      <c r="A33" s="9" t="s">
        <v>22</v>
      </c>
      <c r="B33" s="10">
        <f aca="true" t="shared" si="6" ref="B33:N33">SUM(B27:B32)</f>
        <v>24193</v>
      </c>
      <c r="C33" s="10">
        <f t="shared" si="6"/>
        <v>20204</v>
      </c>
      <c r="D33" s="10">
        <f t="shared" si="6"/>
        <v>35783</v>
      </c>
      <c r="E33" s="10">
        <f t="shared" si="6"/>
        <v>20962</v>
      </c>
      <c r="F33" s="10">
        <f t="shared" si="6"/>
        <v>26549</v>
      </c>
      <c r="G33" s="10">
        <f t="shared" si="6"/>
        <v>25900</v>
      </c>
      <c r="H33" s="10">
        <f t="shared" si="6"/>
        <v>30669</v>
      </c>
      <c r="I33" s="10">
        <f t="shared" si="6"/>
        <v>22820</v>
      </c>
      <c r="J33" s="10">
        <f t="shared" si="6"/>
        <v>22820</v>
      </c>
      <c r="K33" s="10">
        <f t="shared" si="6"/>
        <v>23912</v>
      </c>
      <c r="L33" s="10">
        <f t="shared" si="6"/>
        <v>25910</v>
      </c>
      <c r="M33" s="10">
        <f t="shared" si="6"/>
        <v>22640</v>
      </c>
      <c r="N33" s="10">
        <f t="shared" si="6"/>
        <v>302362</v>
      </c>
    </row>
  </sheetData>
  <sheetProtection/>
  <printOptions horizontalCentered="1" verticalCentered="1"/>
  <pageMargins left="0.2362204724409449" right="0.15748031496062992" top="0.6692913385826772" bottom="0.2755905511811024" header="0.4724409448818898" footer="0.15748031496062992"/>
  <pageSetup horizontalDpi="600" verticalDpi="600" orientation="landscape" paperSize="9" scale="55" r:id="rId1"/>
  <headerFooter alignWithMargins="0">
    <oddHeader>&amp;C&amp;"Arial,Félkövér"&amp;12Fejér Megyei Önkormányzat 2014. évi  költségvetés előirányzat felhasználási ütemterve
2014. június
&amp;R&amp;12 4.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Sárközi Tamásné</dc:creator>
  <cp:keywords/>
  <dc:description/>
  <cp:lastModifiedBy>Litauszki Györgyné</cp:lastModifiedBy>
  <cp:lastPrinted>2014-06-19T06:10:45Z</cp:lastPrinted>
  <dcterms:created xsi:type="dcterms:W3CDTF">2011-02-08T07:39:11Z</dcterms:created>
  <dcterms:modified xsi:type="dcterms:W3CDTF">2014-06-19T06:10:49Z</dcterms:modified>
  <cp:category/>
  <cp:version/>
  <cp:contentType/>
  <cp:contentStatus/>
</cp:coreProperties>
</file>